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480" yWindow="15" windowWidth="11355" windowHeight="8445"/>
  </bookViews>
  <sheets>
    <sheet name="01.12.20" sheetId="28" r:id="rId1"/>
  </sheets>
  <calcPr calcId="162913" refMode="R1C1" concurrentCalc="0"/>
</workbook>
</file>

<file path=xl/calcChain.xml><?xml version="1.0" encoding="utf-8"?>
<calcChain xmlns="http://schemas.openxmlformats.org/spreadsheetml/2006/main">
  <c r="U9" i="28" l="1"/>
  <c r="V9" i="28"/>
  <c r="W9" i="28"/>
  <c r="R9" i="28"/>
  <c r="S9" i="28"/>
  <c r="T9" i="28"/>
  <c r="O9" i="28"/>
  <c r="P9" i="28"/>
  <c r="Q9" i="28"/>
  <c r="I9" i="28"/>
  <c r="E9" i="28"/>
  <c r="L9" i="28"/>
  <c r="J9" i="28"/>
  <c r="F9" i="28"/>
  <c r="M9" i="28"/>
  <c r="N9" i="28"/>
  <c r="K9" i="28"/>
  <c r="H5" i="28"/>
  <c r="H6" i="28"/>
  <c r="H7" i="28"/>
  <c r="H8" i="28"/>
  <c r="H9" i="28"/>
  <c r="G9" i="28"/>
  <c r="B9" i="28"/>
  <c r="C9" i="28"/>
  <c r="D9" i="28"/>
  <c r="W8" i="28"/>
  <c r="T8" i="28"/>
  <c r="Q8" i="28"/>
  <c r="L8" i="28"/>
  <c r="M8" i="28"/>
  <c r="N8" i="28"/>
  <c r="K8" i="28"/>
  <c r="G8" i="28"/>
  <c r="D8" i="28"/>
  <c r="W7" i="28"/>
  <c r="T7" i="28"/>
  <c r="Q7" i="28"/>
  <c r="L7" i="28"/>
  <c r="M7" i="28"/>
  <c r="N7" i="28"/>
  <c r="K7" i="28"/>
  <c r="G7" i="28"/>
  <c r="D7" i="28"/>
  <c r="W6" i="28"/>
  <c r="T6" i="28"/>
  <c r="Q6" i="28"/>
  <c r="L6" i="28"/>
  <c r="M6" i="28"/>
  <c r="N6" i="28"/>
  <c r="K6" i="28"/>
  <c r="G6" i="28"/>
  <c r="D6" i="28"/>
  <c r="W5" i="28"/>
  <c r="T5" i="28"/>
  <c r="Q5" i="28"/>
  <c r="L5" i="28"/>
  <c r="M5" i="28"/>
  <c r="N5" i="28"/>
  <c r="K5" i="28"/>
  <c r="G5" i="28"/>
  <c r="D5" i="28"/>
</calcChain>
</file>

<file path=xl/sharedStrings.xml><?xml version="1.0" encoding="utf-8"?>
<sst xmlns="http://schemas.openxmlformats.org/spreadsheetml/2006/main" count="27" uniqueCount="21">
  <si>
    <t>ООО «РусМолоко» отд. «Яровое»</t>
  </si>
  <si>
    <t>ВСЕГО:</t>
  </si>
  <si>
    <t>всего</t>
  </si>
  <si>
    <t>Удой на 1 корову, килограмм</t>
  </si>
  <si>
    <t>Поголовье КРС, голов</t>
  </si>
  <si>
    <t>ООО « Колхоз «Заветы Ильича»</t>
  </si>
  <si>
    <t>факт.</t>
  </si>
  <si>
    <t>ООО «РусМолоко» отд. «Вешние воды»</t>
  </si>
  <si>
    <t>Валовый надой,                   тонн</t>
  </si>
  <si>
    <t>Средне
суточный привес с начала года,           грамм</t>
  </si>
  <si>
    <t>в т.ч. коров                                             (среднее поголовье с начала года)</t>
  </si>
  <si>
    <t xml:space="preserve"> + / -</t>
  </si>
  <si>
    <t>Сдано молока , тонн</t>
  </si>
  <si>
    <t>Сдано мяса,                           тонн</t>
  </si>
  <si>
    <t>Физический вес</t>
  </si>
  <si>
    <t>Зачетный вес</t>
  </si>
  <si>
    <t xml:space="preserve"> + / -                   к 01.01.20</t>
  </si>
  <si>
    <t>Наименование хозяйства</t>
  </si>
  <si>
    <t>ОАО «Совхоз имени Кирова»</t>
  </si>
  <si>
    <t>Итоги по животноводству на 1.12.2020 г. (с нарастающим итогом) по городскому округу Лотошино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</si>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</sst>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;@"/>
  </numFmts>
  <fonts count="8" x14ac:knownFonts="1">
    <font>
      <sz val="10"/>
      <name val="Arial Cyr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.5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 wrapText="1"/>
    </xf>
    <xf numFmtId="1" fontId="7" fillId="2" borderId="29" xfId="0" applyNumberFormat="1" applyFont="1" applyFill="1" applyBorder="1" applyAlignment="1">
      <alignment horizontal="center" vertical="center" wrapText="1"/>
    </xf>
    <xf numFmtId="1" fontId="6" fillId="2" borderId="30" xfId="0" applyNumberFormat="1" applyFont="1" applyFill="1" applyBorder="1" applyAlignment="1">
      <alignment horizontal="center" vertical="center" wrapText="1"/>
    </xf>
    <xf numFmtId="1" fontId="6" fillId="2" borderId="31" xfId="0" applyNumberFormat="1" applyFont="1" applyFill="1" applyBorder="1" applyAlignment="1">
      <alignment horizontal="center" vertical="center" wrapText="1"/>
    </xf>
    <xf numFmtId="164" fontId="7" fillId="2" borderId="29" xfId="0" applyNumberFormat="1" applyFont="1" applyFill="1" applyBorder="1" applyAlignment="1">
      <alignment horizontal="center" vertical="center" wrapText="1"/>
    </xf>
    <xf numFmtId="164" fontId="6" fillId="2" borderId="30" xfId="0" applyNumberFormat="1" applyFont="1" applyFill="1" applyBorder="1" applyAlignment="1">
      <alignment horizontal="center" vertical="center" wrapText="1"/>
    </xf>
    <xf numFmtId="164" fontId="6" fillId="2" borderId="3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38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164" fontId="4" fillId="0" borderId="39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7" fillId="2" borderId="45" xfId="0" applyNumberFormat="1" applyFont="1" applyFill="1" applyBorder="1" applyAlignment="1">
      <alignment horizontal="center" vertical="center" wrapText="1"/>
    </xf>
    <xf numFmtId="1" fontId="4" fillId="0" borderId="38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1" fontId="7" fillId="2" borderId="4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zoomScaleNormal="100" zoomScaleSheetLayoutView="100" workbookViewId="0">
      <selection activeCell="B14" sqref="B14"/>
    </sheetView>
  </sheetViews>
  <sheetFormatPr defaultRowHeight="12.75" x14ac:dyDescent="0.2"/>
  <cols>
    <col min="1" max="1" width="23.140625" style="1" customWidth="1"/>
    <col min="2" max="3" width="9.42578125" style="1" customWidth="1"/>
    <col min="4" max="4" width="8.140625" style="1" customWidth="1"/>
    <col min="5" max="6" width="9.42578125" style="1" customWidth="1"/>
    <col min="7" max="7" width="8.140625" style="1" customWidth="1"/>
    <col min="8" max="8" width="11.5703125" style="1" customWidth="1"/>
    <col min="9" max="10" width="9.42578125" style="1" customWidth="1"/>
    <col min="11" max="11" width="8.140625" style="1" customWidth="1"/>
    <col min="12" max="13" width="9.42578125" style="1" customWidth="1"/>
    <col min="14" max="14" width="8.140625" style="1" customWidth="1"/>
    <col min="15" max="16" width="9.42578125" style="1" customWidth="1"/>
    <col min="17" max="17" width="8.140625" style="1" customWidth="1"/>
    <col min="18" max="19" width="9.42578125" style="1" customWidth="1"/>
    <col min="20" max="20" width="8.140625" style="1" customWidth="1"/>
    <col min="21" max="22" width="9.42578125" style="1" customWidth="1"/>
    <col min="23" max="23" width="8.140625" style="1" customWidth="1"/>
    <col min="24" max="24" width="14.85546875" style="1" customWidth="1"/>
    <col min="25" max="16384" width="9.140625" style="1"/>
  </cols>
  <sheetData>
    <row r="1" spans="1:25" ht="51.75" customHeight="1" thickBot="1" x14ac:dyDescent="0.25">
      <c r="A1" s="65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5" s="2" customFormat="1" ht="37.5" customHeight="1" thickBot="1" x14ac:dyDescent="0.25">
      <c r="A2" s="82" t="s">
        <v>17</v>
      </c>
      <c r="B2" s="66" t="s">
        <v>4</v>
      </c>
      <c r="C2" s="73"/>
      <c r="D2" s="73"/>
      <c r="E2" s="73"/>
      <c r="F2" s="73"/>
      <c r="G2" s="73"/>
      <c r="H2" s="74"/>
      <c r="I2" s="59" t="s">
        <v>8</v>
      </c>
      <c r="J2" s="60"/>
      <c r="K2" s="61"/>
      <c r="L2" s="59" t="s">
        <v>3</v>
      </c>
      <c r="M2" s="60"/>
      <c r="N2" s="61"/>
      <c r="O2" s="66" t="s">
        <v>12</v>
      </c>
      <c r="P2" s="67"/>
      <c r="Q2" s="67"/>
      <c r="R2" s="67"/>
      <c r="S2" s="67"/>
      <c r="T2" s="68"/>
      <c r="U2" s="69" t="s">
        <v>13</v>
      </c>
      <c r="V2" s="60"/>
      <c r="W2" s="61"/>
      <c r="X2" s="71" t="s">
        <v>9</v>
      </c>
    </row>
    <row r="3" spans="1:25" s="2" customFormat="1" ht="41.25" customHeight="1" thickBot="1" x14ac:dyDescent="0.25">
      <c r="A3" s="83"/>
      <c r="B3" s="76" t="s">
        <v>2</v>
      </c>
      <c r="C3" s="77"/>
      <c r="D3" s="78"/>
      <c r="E3" s="79" t="s">
        <v>10</v>
      </c>
      <c r="F3" s="80"/>
      <c r="G3" s="80"/>
      <c r="H3" s="81"/>
      <c r="I3" s="62"/>
      <c r="J3" s="63"/>
      <c r="K3" s="64"/>
      <c r="L3" s="62"/>
      <c r="M3" s="63"/>
      <c r="N3" s="64"/>
      <c r="O3" s="66" t="s">
        <v>14</v>
      </c>
      <c r="P3" s="73"/>
      <c r="Q3" s="74"/>
      <c r="R3" s="75" t="s">
        <v>15</v>
      </c>
      <c r="S3" s="67"/>
      <c r="T3" s="68"/>
      <c r="U3" s="70"/>
      <c r="V3" s="63"/>
      <c r="W3" s="64"/>
      <c r="X3" s="72"/>
    </row>
    <row r="4" spans="1:25" s="2" customFormat="1" ht="47.25" customHeight="1" thickBot="1" x14ac:dyDescent="0.25">
      <c r="A4" s="84"/>
      <c r="B4" s="50">
        <v>44166</v>
      </c>
      <c r="C4" s="51">
        <v>43800</v>
      </c>
      <c r="D4" s="53" t="s">
        <v>11</v>
      </c>
      <c r="E4" s="50">
        <v>44166</v>
      </c>
      <c r="F4" s="51">
        <v>43800</v>
      </c>
      <c r="G4" s="53" t="s">
        <v>11</v>
      </c>
      <c r="H4" s="52" t="s">
        <v>16</v>
      </c>
      <c r="I4" s="50">
        <v>44166</v>
      </c>
      <c r="J4" s="51">
        <v>43800</v>
      </c>
      <c r="K4" s="53" t="s">
        <v>11</v>
      </c>
      <c r="L4" s="50">
        <v>44166</v>
      </c>
      <c r="M4" s="51">
        <v>43800</v>
      </c>
      <c r="N4" s="53" t="s">
        <v>11</v>
      </c>
      <c r="O4" s="50">
        <v>44166</v>
      </c>
      <c r="P4" s="51">
        <v>43800</v>
      </c>
      <c r="Q4" s="53" t="s">
        <v>11</v>
      </c>
      <c r="R4" s="50">
        <v>44166</v>
      </c>
      <c r="S4" s="51">
        <v>43800</v>
      </c>
      <c r="T4" s="53" t="s">
        <v>11</v>
      </c>
      <c r="U4" s="50">
        <v>44166</v>
      </c>
      <c r="V4" s="51">
        <v>43800</v>
      </c>
      <c r="W4" s="52" t="s">
        <v>11</v>
      </c>
      <c r="X4" s="54" t="s">
        <v>6</v>
      </c>
      <c r="Y4" s="2" t="s">
        <v>20</v>
      </c>
    </row>
    <row r="5" spans="1:25" s="2" customFormat="1" ht="42.75" customHeight="1" x14ac:dyDescent="0.2">
      <c r="A5" s="10" t="s">
        <v>18</v>
      </c>
      <c r="B5" s="33">
        <v>1817</v>
      </c>
      <c r="C5" s="34">
        <v>1770</v>
      </c>
      <c r="D5" s="46">
        <f>B5-C5</f>
        <v>47</v>
      </c>
      <c r="E5" s="33">
        <v>905</v>
      </c>
      <c r="F5" s="34">
        <v>851</v>
      </c>
      <c r="G5" s="34">
        <f>E5-F5</f>
        <v>54</v>
      </c>
      <c r="H5" s="55">
        <f>E5-854</f>
        <v>51</v>
      </c>
      <c r="I5" s="47">
        <v>5752.3109999999997</v>
      </c>
      <c r="J5" s="35">
        <v>5425.3</v>
      </c>
      <c r="K5" s="36">
        <f>I5-J5</f>
        <v>327.01099999999951</v>
      </c>
      <c r="L5" s="37">
        <f>I5/E5*1000</f>
        <v>6356.1447513812154</v>
      </c>
      <c r="M5" s="35">
        <f t="shared" ref="M5:M9" si="0">J5/F5*1000</f>
        <v>6375.2056404230325</v>
      </c>
      <c r="N5" s="38">
        <f>L5-M5</f>
        <v>-19.060889041817063</v>
      </c>
      <c r="O5" s="37">
        <v>5541.3729999999996</v>
      </c>
      <c r="P5" s="35">
        <v>5269.1</v>
      </c>
      <c r="Q5" s="38">
        <f>O5-P5</f>
        <v>272.27299999999923</v>
      </c>
      <c r="R5" s="47">
        <v>6501.12</v>
      </c>
      <c r="S5" s="35">
        <v>6321</v>
      </c>
      <c r="T5" s="36">
        <f>R5-S5</f>
        <v>180.11999999999989</v>
      </c>
      <c r="U5" s="37">
        <v>190.23500000000001</v>
      </c>
      <c r="V5" s="35">
        <v>153.19999999999999</v>
      </c>
      <c r="W5" s="38">
        <f>U5-V5</f>
        <v>37.035000000000025</v>
      </c>
      <c r="X5" s="48">
        <v>741</v>
      </c>
    </row>
    <row r="6" spans="1:25" s="44" customFormat="1" ht="42.75" customHeight="1" x14ac:dyDescent="0.2">
      <c r="A6" s="11" t="s">
        <v>5</v>
      </c>
      <c r="B6" s="3">
        <v>1052</v>
      </c>
      <c r="C6" s="4">
        <v>1150</v>
      </c>
      <c r="D6" s="39">
        <f t="shared" ref="D6:D7" si="1">B6-C6</f>
        <v>-98</v>
      </c>
      <c r="E6" s="3">
        <v>395</v>
      </c>
      <c r="F6" s="4">
        <v>560</v>
      </c>
      <c r="G6" s="4">
        <f t="shared" ref="G6:G7" si="2">E6-F6</f>
        <v>-165</v>
      </c>
      <c r="H6" s="56">
        <f>E6-560</f>
        <v>-165</v>
      </c>
      <c r="I6" s="8">
        <v>2460.1</v>
      </c>
      <c r="J6" s="6">
        <v>2766.3</v>
      </c>
      <c r="K6" s="9">
        <f t="shared" ref="K6:K7" si="3">I6-J6</f>
        <v>-306.20000000000027</v>
      </c>
      <c r="L6" s="5">
        <f>I6/E6*1000</f>
        <v>6228.1012658227846</v>
      </c>
      <c r="M6" s="6">
        <f t="shared" si="0"/>
        <v>4939.8214285714294</v>
      </c>
      <c r="N6" s="7">
        <f t="shared" ref="N6:N9" si="4">L6-M6</f>
        <v>1288.2798372513553</v>
      </c>
      <c r="O6" s="5">
        <v>1904</v>
      </c>
      <c r="P6" s="6">
        <v>2197.3000000000002</v>
      </c>
      <c r="Q6" s="26">
        <f t="shared" ref="Q6:Q9" si="5">O6-P6</f>
        <v>-293.30000000000018</v>
      </c>
      <c r="R6" s="8">
        <v>2155</v>
      </c>
      <c r="S6" s="6">
        <v>2503.5</v>
      </c>
      <c r="T6" s="9">
        <f>R6-S6</f>
        <v>-348.5</v>
      </c>
      <c r="U6" s="5">
        <v>79.8</v>
      </c>
      <c r="V6" s="6">
        <v>94.4</v>
      </c>
      <c r="W6" s="7">
        <f t="shared" ref="W6:W7" si="6">U6-V6</f>
        <v>-14.600000000000009</v>
      </c>
      <c r="X6" s="30">
        <v>274</v>
      </c>
    </row>
    <row r="7" spans="1:25" s="2" customFormat="1" ht="42.75" customHeight="1" x14ac:dyDescent="0.2">
      <c r="A7" s="11" t="s">
        <v>0</v>
      </c>
      <c r="B7" s="3">
        <v>2094</v>
      </c>
      <c r="C7" s="4">
        <v>2283</v>
      </c>
      <c r="D7" s="39">
        <f t="shared" si="1"/>
        <v>-189</v>
      </c>
      <c r="E7" s="3">
        <v>945</v>
      </c>
      <c r="F7" s="4">
        <v>936</v>
      </c>
      <c r="G7" s="4">
        <f t="shared" si="2"/>
        <v>9</v>
      </c>
      <c r="H7" s="56">
        <f>E7-937</f>
        <v>8</v>
      </c>
      <c r="I7" s="8">
        <v>6934.4</v>
      </c>
      <c r="J7" s="6">
        <v>6750.4</v>
      </c>
      <c r="K7" s="9">
        <f t="shared" si="3"/>
        <v>184</v>
      </c>
      <c r="L7" s="5">
        <f>I7/E7*1000</f>
        <v>7337.9894179894172</v>
      </c>
      <c r="M7" s="6">
        <f t="shared" si="0"/>
        <v>7211.9658119658116</v>
      </c>
      <c r="N7" s="7">
        <f t="shared" si="4"/>
        <v>126.02360602360568</v>
      </c>
      <c r="O7" s="5">
        <v>5376.4</v>
      </c>
      <c r="P7" s="6">
        <v>5125.8</v>
      </c>
      <c r="Q7" s="26">
        <f t="shared" si="5"/>
        <v>250.59999999999945</v>
      </c>
      <c r="R7" s="8">
        <v>6264.8</v>
      </c>
      <c r="S7" s="6">
        <v>5690.2</v>
      </c>
      <c r="T7" s="9">
        <f t="shared" ref="T7" si="7">R7-S7</f>
        <v>574.60000000000036</v>
      </c>
      <c r="U7" s="5">
        <v>197.5</v>
      </c>
      <c r="V7" s="6">
        <v>135.1</v>
      </c>
      <c r="W7" s="7">
        <f t="shared" si="6"/>
        <v>62.400000000000006</v>
      </c>
      <c r="X7" s="30">
        <v>554</v>
      </c>
    </row>
    <row r="8" spans="1:25" s="2" customFormat="1" ht="42.75" customHeight="1" thickBot="1" x14ac:dyDescent="0.25">
      <c r="A8" s="12" t="s">
        <v>7</v>
      </c>
      <c r="B8" s="13">
        <v>2045</v>
      </c>
      <c r="C8" s="14">
        <v>2276</v>
      </c>
      <c r="D8" s="40">
        <f>B8-C8</f>
        <v>-231</v>
      </c>
      <c r="E8" s="13">
        <v>1020</v>
      </c>
      <c r="F8" s="14">
        <v>1119</v>
      </c>
      <c r="G8" s="14">
        <f>E8-F8</f>
        <v>-99</v>
      </c>
      <c r="H8" s="57">
        <f>E8-1119</f>
        <v>-99</v>
      </c>
      <c r="I8" s="41">
        <v>7505.4</v>
      </c>
      <c r="J8" s="15">
        <v>7709.5</v>
      </c>
      <c r="K8" s="31">
        <f>I8-J8</f>
        <v>-204.10000000000036</v>
      </c>
      <c r="L8" s="16">
        <f t="shared" ref="L8:M8" si="8">I8/E8*1000</f>
        <v>7358.2352941176459</v>
      </c>
      <c r="M8" s="15">
        <f t="shared" si="8"/>
        <v>6889.6336014298477</v>
      </c>
      <c r="N8" s="17">
        <f>L8-M8</f>
        <v>468.60169268779828</v>
      </c>
      <c r="O8" s="27">
        <v>5858</v>
      </c>
      <c r="P8" s="24">
        <v>5310.8</v>
      </c>
      <c r="Q8" s="28">
        <f t="shared" si="5"/>
        <v>547.19999999999982</v>
      </c>
      <c r="R8" s="41">
        <v>6624.6</v>
      </c>
      <c r="S8" s="15">
        <v>6022.6</v>
      </c>
      <c r="T8" s="31">
        <f>R8-S8</f>
        <v>602</v>
      </c>
      <c r="U8" s="16">
        <v>151.5</v>
      </c>
      <c r="V8" s="15">
        <v>159.5</v>
      </c>
      <c r="W8" s="17">
        <f>U8-V8</f>
        <v>-8</v>
      </c>
      <c r="X8" s="42">
        <v>647</v>
      </c>
    </row>
    <row r="9" spans="1:25" s="49" customFormat="1" ht="42" customHeight="1" thickBot="1" x14ac:dyDescent="0.25">
      <c r="A9" s="43" t="s">
        <v>1</v>
      </c>
      <c r="B9" s="18">
        <f t="shared" ref="B9:J9" si="9">SUM(B5:B8)</f>
        <v>7008</v>
      </c>
      <c r="C9" s="19">
        <f t="shared" si="9"/>
        <v>7479</v>
      </c>
      <c r="D9" s="20">
        <f>B9-C9</f>
        <v>-471</v>
      </c>
      <c r="E9" s="58">
        <f t="shared" si="9"/>
        <v>3265</v>
      </c>
      <c r="F9" s="19">
        <f t="shared" si="9"/>
        <v>3466</v>
      </c>
      <c r="G9" s="19">
        <f>E9-F9</f>
        <v>-201</v>
      </c>
      <c r="H9" s="20">
        <f t="shared" ref="H9" si="10">SUM(H5:H8)</f>
        <v>-205</v>
      </c>
      <c r="I9" s="21">
        <f t="shared" si="9"/>
        <v>22652.210999999999</v>
      </c>
      <c r="J9" s="22">
        <f t="shared" si="9"/>
        <v>22651.5</v>
      </c>
      <c r="K9" s="23">
        <f>I9-J9</f>
        <v>0.71099999999933061</v>
      </c>
      <c r="L9" s="21">
        <f>I9/E9*1000</f>
        <v>6937.8900459418073</v>
      </c>
      <c r="M9" s="22">
        <f t="shared" si="0"/>
        <v>6535.3433352567799</v>
      </c>
      <c r="N9" s="23">
        <f t="shared" si="4"/>
        <v>402.54671068502739</v>
      </c>
      <c r="O9" s="25">
        <f>SUM(O5:O8)</f>
        <v>18679.773000000001</v>
      </c>
      <c r="P9" s="29">
        <f>SUM(P5:P8)</f>
        <v>17903</v>
      </c>
      <c r="Q9" s="32">
        <f t="shared" si="5"/>
        <v>776.77300000000105</v>
      </c>
      <c r="R9" s="21">
        <f>SUM(R5:R8)</f>
        <v>21545.519999999997</v>
      </c>
      <c r="S9" s="22">
        <f>SUM(S5:S8)</f>
        <v>20537.300000000003</v>
      </c>
      <c r="T9" s="23">
        <f>R9-S9</f>
        <v>1008.2199999999939</v>
      </c>
      <c r="U9" s="21">
        <f>SUM(U5:U8)</f>
        <v>619.03500000000008</v>
      </c>
      <c r="V9" s="22">
        <f>SUM(V5:V8)</f>
        <v>542.20000000000005</v>
      </c>
      <c r="W9" s="23">
        <f>U9-V9</f>
        <v>76.835000000000036</v>
      </c>
      <c r="X9" s="45">
        <v>576</v>
      </c>
    </row>
  </sheetData>
  <mergeCells count="12">
    <mergeCell ref="L2:N3"/>
    <mergeCell ref="A1:X1"/>
    <mergeCell ref="O2:T2"/>
    <mergeCell ref="U2:W3"/>
    <mergeCell ref="X2:X3"/>
    <mergeCell ref="O3:Q3"/>
    <mergeCell ref="R3:T3"/>
    <mergeCell ref="B3:D3"/>
    <mergeCell ref="E3:H3"/>
    <mergeCell ref="A2:A4"/>
    <mergeCell ref="B2:H2"/>
    <mergeCell ref="I2:K3"/>
  </mergeCells>
  <phoneticPr fontId="0" type="noConversion"/>
  <pageMargins left="0.19685039370078741" right="0.19685039370078741" top="1.5748031496062993" bottom="0.74803149606299213" header="0.51181102362204722" footer="0.51181102362204722"/>
  <pageSetup paperSize="9" scale="6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</vt:lpstr>
    </vt:vector>
  </TitlesOfParts>
  <Company>SamLab.ws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sox1</dc:creator>
  <cp:lastModifiedBy>Башкатов П.И.</cp:lastModifiedBy>
  <cp:lastPrinted>2020-02-07T07:34:33Z</cp:lastPrinted>
  <dcterms:created xsi:type="dcterms:W3CDTF">2014-05-06T08:30:31Z</dcterms:created>
  <dcterms:modified xsi:type="dcterms:W3CDTF">2020-12-09T06:28:34Z</dcterms:modified>
</cp:coreProperties>
</file>